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7545" activeTab="0"/>
  </bookViews>
  <sheets>
    <sheet name="EFnc" sheetId="1" r:id="rId1"/>
  </sheets>
  <definedNames>
    <definedName name="_xlfn.COUNTIFS" hidden="1">#NAME?</definedName>
    <definedName name="BufferTbins">#REF!</definedName>
    <definedName name="ClimateLookup">#REF!</definedName>
  </definedNames>
  <calcPr fullCalcOnLoad="1"/>
</workbook>
</file>

<file path=xl/comments1.xml><?xml version="1.0" encoding="utf-8"?>
<comments xmlns="http://schemas.openxmlformats.org/spreadsheetml/2006/main">
  <authors>
    <author>Ben Larson</author>
    <author>Dave Kresta</author>
  </authors>
  <commentList>
    <comment ref="B10" authorId="0">
      <text>
        <r>
          <rPr>
            <b/>
            <sz val="8"/>
            <rFont val="Tahoma"/>
            <family val="2"/>
          </rPr>
          <t>Ben Larson:</t>
        </r>
        <r>
          <rPr>
            <sz val="8"/>
            <rFont val="Tahoma"/>
            <family val="2"/>
          </rPr>
          <t xml:space="preserve">
Enter temperature at which compressor stops running. See Appendix E of Northern Climate Spec for test procedure.</t>
        </r>
      </text>
    </comment>
    <comment ref="B9" authorId="0">
      <text>
        <r>
          <rPr>
            <b/>
            <sz val="8"/>
            <rFont val="Tahoma"/>
            <family val="2"/>
          </rPr>
          <t>Ben Larson:</t>
        </r>
        <r>
          <rPr>
            <sz val="8"/>
            <rFont val="Tahoma"/>
            <family val="2"/>
          </rPr>
          <t xml:space="preserve">
Enter tank UA observed from EF67 test in Btu/hrF 
</t>
        </r>
      </text>
    </comment>
    <comment ref="M11" authorId="0">
      <text>
        <r>
          <rPr>
            <b/>
            <sz val="8"/>
            <rFont val="Tahoma"/>
            <family val="0"/>
          </rPr>
          <t>Ben Larson:</t>
        </r>
        <r>
          <rPr>
            <sz val="8"/>
            <rFont val="Tahoma"/>
            <family val="0"/>
          </rPr>
          <t xml:space="preserve">
Recovery efficiency of resistance element per DOE test standard</t>
        </r>
      </text>
    </comment>
    <comment ref="M8" authorId="0">
      <text>
        <r>
          <rPr>
            <b/>
            <sz val="8"/>
            <rFont val="Tahoma"/>
            <family val="0"/>
          </rPr>
          <t>Ben Larson:</t>
        </r>
        <r>
          <rPr>
            <sz val="8"/>
            <rFont val="Tahoma"/>
            <family val="0"/>
          </rPr>
          <t xml:space="preserve">
density at 135F</t>
        </r>
      </text>
    </comment>
    <comment ref="M9" authorId="0">
      <text>
        <r>
          <rPr>
            <b/>
            <sz val="8"/>
            <rFont val="Tahoma"/>
            <family val="0"/>
          </rPr>
          <t>Ben Larson:</t>
        </r>
        <r>
          <rPr>
            <sz val="8"/>
            <rFont val="Tahoma"/>
            <family val="0"/>
          </rPr>
          <t xml:space="preserve">
heat capacity at 96.5F</t>
        </r>
      </text>
    </comment>
    <comment ref="A6" authorId="1">
      <text>
        <r>
          <rPr>
            <b/>
            <sz val="9"/>
            <rFont val="Tahoma"/>
            <family val="2"/>
          </rPr>
          <t>Dave Kresta:</t>
        </r>
        <r>
          <rPr>
            <sz val="9"/>
            <rFont val="Tahoma"/>
            <family val="2"/>
          </rPr>
          <t xml:space="preserve">
See Appendix A and Appendix E of Northern Climate Specification for details on test procedures</t>
        </r>
      </text>
    </comment>
  </commentList>
</comments>
</file>

<file path=xl/sharedStrings.xml><?xml version="1.0" encoding="utf-8"?>
<sst xmlns="http://schemas.openxmlformats.org/spreadsheetml/2006/main" count="28" uniqueCount="28">
  <si>
    <t>EF</t>
  </si>
  <si>
    <t>Tdb Bin</t>
  </si>
  <si>
    <t>f</t>
  </si>
  <si>
    <t>Compressor Cutoff</t>
  </si>
  <si>
    <t>Energy Factor Calculator</t>
  </si>
  <si>
    <t>Northern Climate Heat Pump Water Heater</t>
  </si>
  <si>
    <t>m50-&gt;67</t>
  </si>
  <si>
    <t>Days</t>
  </si>
  <si>
    <t>GPD</t>
  </si>
  <si>
    <t>rho135 lbs/gal</t>
  </si>
  <si>
    <t>Cp 96.5 Btu/lbF</t>
  </si>
  <si>
    <t>hrs/day</t>
  </si>
  <si>
    <t>Constants:</t>
  </si>
  <si>
    <t>T inlet wtr F</t>
  </si>
  <si>
    <t>Tank Set Point F</t>
  </si>
  <si>
    <t>mass per day</t>
  </si>
  <si>
    <t>eta element</t>
  </si>
  <si>
    <t>Qwtr per day</t>
  </si>
  <si>
    <t>Wtr dT</t>
  </si>
  <si>
    <t>UA</t>
  </si>
  <si>
    <t>Intermediate Values:</t>
  </si>
  <si>
    <t>Enter Test Results:</t>
  </si>
  <si>
    <t>Calculations:</t>
  </si>
  <si>
    <r>
      <t>EF</t>
    </r>
    <r>
      <rPr>
        <i/>
        <vertAlign val="subscript"/>
        <sz val="11"/>
        <color indexed="8"/>
        <rFont val="Calibri"/>
        <family val="2"/>
      </rPr>
      <t>67</t>
    </r>
  </si>
  <si>
    <r>
      <t>EF</t>
    </r>
    <r>
      <rPr>
        <i/>
        <vertAlign val="subscript"/>
        <sz val="11"/>
        <color indexed="8"/>
        <rFont val="Calibri"/>
        <family val="2"/>
      </rPr>
      <t>50</t>
    </r>
  </si>
  <si>
    <t>Calculated Northern Climate EF:</t>
  </si>
  <si>
    <t>Version 1.0</t>
  </si>
  <si>
    <t>Oct. 24,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</si>
</sst>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23"/>
      <name val="Calibri"/>
      <family val="2"/>
    </font>
    <font>
      <i/>
      <sz val="11"/>
      <color indexed="8"/>
      <name val="Calibri"/>
      <family val="2"/>
    </font>
    <font>
      <i/>
      <sz val="10"/>
      <color indexed="23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0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  <font>
      <b/>
      <sz val="2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15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49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52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5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47" fillId="0" borderId="12" xfId="0" applyFont="1" applyFill="1" applyBorder="1" applyAlignment="1">
      <alignment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165" fontId="53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18" xfId="0" applyFont="1" applyFill="1" applyBorder="1" applyAlignment="1">
      <alignment/>
    </xf>
    <xf numFmtId="0" fontId="54" fillId="33" borderId="18" xfId="0" applyFont="1" applyFill="1" applyBorder="1" applyAlignment="1">
      <alignment horizontal="center"/>
    </xf>
    <xf numFmtId="167" fontId="54" fillId="33" borderId="18" xfId="0" applyNumberFormat="1" applyFont="1" applyFill="1" applyBorder="1" applyAlignment="1">
      <alignment/>
    </xf>
    <xf numFmtId="1" fontId="54" fillId="33" borderId="18" xfId="0" applyNumberFormat="1" applyFont="1" applyFill="1" applyBorder="1" applyAlignment="1">
      <alignment/>
    </xf>
    <xf numFmtId="1" fontId="54" fillId="33" borderId="18" xfId="0" applyNumberFormat="1" applyFont="1" applyFill="1" applyBorder="1" applyAlignment="1">
      <alignment horizontal="center"/>
    </xf>
    <xf numFmtId="165" fontId="54" fillId="33" borderId="18" xfId="0" applyNumberFormat="1" applyFont="1" applyFill="1" applyBorder="1" applyAlignment="1">
      <alignment horizontal="center"/>
    </xf>
    <xf numFmtId="2" fontId="54" fillId="33" borderId="18" xfId="0" applyNumberFormat="1" applyFont="1" applyFill="1" applyBorder="1" applyAlignment="1">
      <alignment horizontal="center"/>
    </xf>
    <xf numFmtId="2" fontId="55" fillId="34" borderId="19" xfId="0" applyNumberFormat="1" applyFont="1" applyFill="1" applyBorder="1" applyAlignment="1">
      <alignment horizontal="center" vertical="center"/>
    </xf>
    <xf numFmtId="2" fontId="55" fillId="34" borderId="0" xfId="0" applyNumberFormat="1" applyFont="1" applyFill="1" applyBorder="1" applyAlignment="1">
      <alignment horizontal="center" vertical="center"/>
    </xf>
    <xf numFmtId="2" fontId="55" fillId="34" borderId="13" xfId="0" applyNumberFormat="1" applyFont="1" applyFill="1" applyBorder="1" applyAlignment="1">
      <alignment horizontal="center" vertical="center"/>
    </xf>
    <xf numFmtId="2" fontId="55" fillId="34" borderId="20" xfId="0" applyNumberFormat="1" applyFont="1" applyFill="1" applyBorder="1" applyAlignment="1">
      <alignment horizontal="center" vertical="center"/>
    </xf>
    <xf numFmtId="2" fontId="55" fillId="34" borderId="14" xfId="0" applyNumberFormat="1" applyFont="1" applyFill="1" applyBorder="1" applyAlignment="1">
      <alignment horizontal="center" vertical="center"/>
    </xf>
    <xf numFmtId="2" fontId="55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1.28125" style="0" customWidth="1"/>
    <col min="3" max="3" width="10.57421875" style="0" bestFit="1" customWidth="1"/>
    <col min="7" max="7" width="11.140625" style="0" customWidth="1"/>
    <col min="13" max="13" width="14.8515625" style="0" customWidth="1"/>
  </cols>
  <sheetData>
    <row r="1" spans="1:28" ht="15.75">
      <c r="A1" s="4" t="s">
        <v>5</v>
      </c>
      <c r="M1" s="25"/>
      <c r="N1" s="25"/>
      <c r="O1" s="25"/>
      <c r="P1" s="25"/>
      <c r="Q1" s="25"/>
      <c r="R1" s="25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.75">
      <c r="A2" s="4" t="s">
        <v>4</v>
      </c>
      <c r="M2" s="25"/>
      <c r="N2" s="25"/>
      <c r="O2" s="25"/>
      <c r="P2" s="25"/>
      <c r="Q2" s="25"/>
      <c r="R2" s="25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5.75">
      <c r="A3" s="4" t="s">
        <v>26</v>
      </c>
      <c r="M3" s="25"/>
      <c r="N3" s="25"/>
      <c r="O3" s="25"/>
      <c r="P3" s="25"/>
      <c r="Q3" s="25"/>
      <c r="R3" s="25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>
      <c r="A4" s="5" t="s">
        <v>27</v>
      </c>
      <c r="M4" s="26" t="s">
        <v>12</v>
      </c>
      <c r="N4" s="26"/>
      <c r="O4" s="25"/>
      <c r="P4" s="25"/>
      <c r="Q4" s="25"/>
      <c r="R4" s="25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6.5" thickBot="1">
      <c r="A5" s="5"/>
      <c r="M5" s="27" t="s">
        <v>14</v>
      </c>
      <c r="N5" s="26">
        <v>135</v>
      </c>
      <c r="O5" s="25"/>
      <c r="P5" s="25"/>
      <c r="Q5" s="25"/>
      <c r="R5" s="25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.75">
      <c r="A6" s="13" t="s">
        <v>21</v>
      </c>
      <c r="B6" s="8"/>
      <c r="C6" s="14"/>
      <c r="E6" s="19" t="s">
        <v>25</v>
      </c>
      <c r="F6" s="9"/>
      <c r="G6" s="10"/>
      <c r="M6" s="26" t="s">
        <v>13</v>
      </c>
      <c r="N6" s="26">
        <v>50</v>
      </c>
      <c r="O6" s="25"/>
      <c r="P6" s="25"/>
      <c r="Q6" s="25"/>
      <c r="R6" s="2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0.25" customHeight="1">
      <c r="A7" s="20">
        <v>2.4</v>
      </c>
      <c r="B7" s="15" t="s">
        <v>23</v>
      </c>
      <c r="C7" s="16"/>
      <c r="E7" s="33">
        <f>SUMPRODUCT($O21:$O30,P21:P30)</f>
        <v>1.9199838839645444</v>
      </c>
      <c r="F7" s="34"/>
      <c r="G7" s="35"/>
      <c r="M7" s="26" t="s">
        <v>8</v>
      </c>
      <c r="N7" s="26">
        <v>64</v>
      </c>
      <c r="O7" s="25"/>
      <c r="P7" s="25"/>
      <c r="Q7" s="25"/>
      <c r="R7" s="2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>
      <c r="A8" s="20">
        <v>1.7</v>
      </c>
      <c r="B8" s="15" t="s">
        <v>24</v>
      </c>
      <c r="C8" s="16"/>
      <c r="E8" s="33"/>
      <c r="F8" s="34"/>
      <c r="G8" s="35"/>
      <c r="M8" s="26" t="s">
        <v>9</v>
      </c>
      <c r="N8" s="28">
        <v>8.203532576316</v>
      </c>
      <c r="O8" s="25"/>
      <c r="P8" s="25"/>
      <c r="Q8" s="25"/>
      <c r="R8" s="25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>
      <c r="A9" s="20">
        <v>4</v>
      </c>
      <c r="B9" s="15" t="s">
        <v>19</v>
      </c>
      <c r="C9" s="16"/>
      <c r="E9" s="33"/>
      <c r="F9" s="34"/>
      <c r="G9" s="35"/>
      <c r="M9" s="26" t="s">
        <v>10</v>
      </c>
      <c r="N9" s="28">
        <v>0.997899</v>
      </c>
      <c r="O9" s="25"/>
      <c r="P9" s="25"/>
      <c r="Q9" s="25"/>
      <c r="R9" s="25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 thickBot="1">
      <c r="A10" s="21">
        <v>32</v>
      </c>
      <c r="B10" s="17" t="s">
        <v>3</v>
      </c>
      <c r="C10" s="18"/>
      <c r="D10" s="3"/>
      <c r="E10" s="36"/>
      <c r="F10" s="37"/>
      <c r="G10" s="38"/>
      <c r="M10" s="26" t="s">
        <v>11</v>
      </c>
      <c r="N10" s="26">
        <v>24</v>
      </c>
      <c r="O10" s="25"/>
      <c r="P10" s="25"/>
      <c r="Q10" s="25"/>
      <c r="R10" s="25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9:28" s="6" customFormat="1" ht="15">
      <c r="I11" s="7"/>
      <c r="M11" s="26" t="s">
        <v>16</v>
      </c>
      <c r="N11" s="26">
        <v>0.98</v>
      </c>
      <c r="O11" s="22"/>
      <c r="P11" s="22"/>
      <c r="Q11" s="22"/>
      <c r="R11" s="2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3:28" ht="15">
      <c r="C12" s="6"/>
      <c r="D12" s="6"/>
      <c r="E12" s="6"/>
      <c r="G12" s="2"/>
      <c r="H12" s="2"/>
      <c r="I12" s="2"/>
      <c r="M12" s="26"/>
      <c r="N12" s="26"/>
      <c r="O12" s="25"/>
      <c r="P12" s="25"/>
      <c r="Q12" s="25"/>
      <c r="R12" s="25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3:28" ht="15">
      <c r="M13" s="26" t="s">
        <v>20</v>
      </c>
      <c r="N13" s="26"/>
      <c r="O13" s="25"/>
      <c r="P13" s="25"/>
      <c r="Q13" s="25"/>
      <c r="R13" s="25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15">
      <c r="B14" s="6"/>
      <c r="C14" s="6"/>
      <c r="D14" s="6"/>
      <c r="M14" s="26" t="s">
        <v>18</v>
      </c>
      <c r="N14" s="26">
        <f>N5-N6</f>
        <v>85</v>
      </c>
      <c r="O14" s="25"/>
      <c r="P14" s="25"/>
      <c r="Q14" s="25"/>
      <c r="R14" s="25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3:28" ht="15">
      <c r="M15" s="26" t="s">
        <v>15</v>
      </c>
      <c r="N15" s="29">
        <f>N7*N8</f>
        <v>525.026084884224</v>
      </c>
      <c r="O15" s="25"/>
      <c r="P15" s="25"/>
      <c r="Q15" s="25"/>
      <c r="R15" s="25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3:28" ht="15">
      <c r="M16" s="26" t="s">
        <v>17</v>
      </c>
      <c r="N16" s="29">
        <f>($N$15*$N$9*$N$14)/$N$11</f>
        <v>45442.301461010204</v>
      </c>
      <c r="O16" s="25"/>
      <c r="P16" s="25"/>
      <c r="Q16" s="25"/>
      <c r="R16" s="25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3:28" ht="15">
      <c r="M17" s="25"/>
      <c r="N17" s="25"/>
      <c r="O17" s="25"/>
      <c r="P17" s="25"/>
      <c r="Q17" s="25"/>
      <c r="R17" s="25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3:28" ht="15">
      <c r="M18" s="25" t="s">
        <v>22</v>
      </c>
      <c r="N18" s="25"/>
      <c r="O18" s="25"/>
      <c r="P18" s="25"/>
      <c r="Q18" s="25"/>
      <c r="R18" s="25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3:28" ht="15">
      <c r="M19" s="23" t="s">
        <v>6</v>
      </c>
      <c r="N19" s="24">
        <f>(A7-A8)/(67-50)</f>
        <v>0.041176470588235294</v>
      </c>
      <c r="O19" s="25"/>
      <c r="P19" s="25"/>
      <c r="Q19" s="25"/>
      <c r="R19" s="25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3:28" ht="15">
      <c r="M20" s="27" t="s">
        <v>1</v>
      </c>
      <c r="N20" s="27" t="s">
        <v>7</v>
      </c>
      <c r="O20" s="27" t="s">
        <v>2</v>
      </c>
      <c r="P20" s="27" t="s">
        <v>0</v>
      </c>
      <c r="Q20" s="25"/>
      <c r="R20" s="25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3:28" ht="15">
      <c r="M21" s="27">
        <v>77</v>
      </c>
      <c r="N21" s="30">
        <v>7.583333333333333</v>
      </c>
      <c r="O21" s="31">
        <f>N21/365</f>
        <v>0.020776255707762557</v>
      </c>
      <c r="P21" s="32">
        <f aca="true" t="shared" si="0" ref="P21:P30">IF(A$10&gt;$M21,$N$16/(A$9*($N$5-$M21)*$N$10+$N$16),($M21-50)*N$19+A$8)</f>
        <v>2.8117647058823527</v>
      </c>
      <c r="Q21" s="25"/>
      <c r="R21" s="25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3:28" ht="15">
      <c r="M22" s="27">
        <v>72</v>
      </c>
      <c r="N22" s="30">
        <v>44.25</v>
      </c>
      <c r="O22" s="31">
        <f>N22/365</f>
        <v>0.12123287671232877</v>
      </c>
      <c r="P22" s="32">
        <f t="shared" si="0"/>
        <v>2.6058823529411765</v>
      </c>
      <c r="Q22" s="25"/>
      <c r="R22" s="25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3:28" ht="15">
      <c r="M23" s="27">
        <v>67</v>
      </c>
      <c r="N23" s="30">
        <v>45.416666666666664</v>
      </c>
      <c r="O23" s="31">
        <f aca="true" t="shared" si="1" ref="O23:O29">N23/365</f>
        <v>0.12442922374429223</v>
      </c>
      <c r="P23" s="32">
        <f t="shared" si="0"/>
        <v>2.4</v>
      </c>
      <c r="Q23" s="25"/>
      <c r="R23" s="25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3:28" ht="15">
      <c r="M24" s="27">
        <v>62</v>
      </c>
      <c r="N24" s="30">
        <v>47.83333333333333</v>
      </c>
      <c r="O24" s="31">
        <f t="shared" si="1"/>
        <v>0.13105022831050228</v>
      </c>
      <c r="P24" s="32">
        <f t="shared" si="0"/>
        <v>2.1941176470588237</v>
      </c>
      <c r="Q24" s="25"/>
      <c r="R24" s="25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3:28" ht="15">
      <c r="M25" s="27">
        <v>57</v>
      </c>
      <c r="N25" s="30">
        <v>48.33333333333333</v>
      </c>
      <c r="O25" s="31">
        <f t="shared" si="1"/>
        <v>0.1324200913242009</v>
      </c>
      <c r="P25" s="32">
        <f t="shared" si="0"/>
        <v>1.988235294117647</v>
      </c>
      <c r="Q25" s="25"/>
      <c r="R25" s="25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3:28" ht="15">
      <c r="M26" s="27">
        <v>52</v>
      </c>
      <c r="N26" s="30">
        <v>51.58333333333333</v>
      </c>
      <c r="O26" s="31">
        <f t="shared" si="1"/>
        <v>0.141324200913242</v>
      </c>
      <c r="P26" s="32">
        <f t="shared" si="0"/>
        <v>1.7823529411764705</v>
      </c>
      <c r="Q26" s="25"/>
      <c r="R26" s="25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2:28" ht="15">
      <c r="B27" s="1"/>
      <c r="M27" s="27">
        <v>47</v>
      </c>
      <c r="N27" s="30">
        <v>44.25</v>
      </c>
      <c r="O27" s="31">
        <f t="shared" si="1"/>
        <v>0.12123287671232877</v>
      </c>
      <c r="P27" s="32">
        <f t="shared" si="0"/>
        <v>1.576470588235294</v>
      </c>
      <c r="Q27" s="25"/>
      <c r="R27" s="25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2:28" ht="15">
      <c r="B28" s="1"/>
      <c r="M28" s="27">
        <v>42</v>
      </c>
      <c r="N28" s="30">
        <v>35.08333333333333</v>
      </c>
      <c r="O28" s="31">
        <f t="shared" si="1"/>
        <v>0.0961187214611872</v>
      </c>
      <c r="P28" s="32">
        <f t="shared" si="0"/>
        <v>1.3705882352941177</v>
      </c>
      <c r="Q28" s="25"/>
      <c r="R28" s="25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3:28" ht="15">
      <c r="M29" s="27">
        <v>37</v>
      </c>
      <c r="N29" s="30">
        <v>25.916666666666664</v>
      </c>
      <c r="O29" s="31">
        <f t="shared" si="1"/>
        <v>0.07100456621004565</v>
      </c>
      <c r="P29" s="32">
        <f t="shared" si="0"/>
        <v>1.164705882352941</v>
      </c>
      <c r="Q29" s="25"/>
      <c r="R29" s="25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3:28" ht="15">
      <c r="M30" s="27">
        <v>32</v>
      </c>
      <c r="N30" s="30">
        <v>14.749999999999998</v>
      </c>
      <c r="O30" s="31">
        <f>N30/365</f>
        <v>0.04041095890410958</v>
      </c>
      <c r="P30" s="32">
        <f t="shared" si="0"/>
        <v>0.9588235294117646</v>
      </c>
      <c r="Q30" s="25"/>
      <c r="R30" s="25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3:28" ht="15">
      <c r="M31" s="25"/>
      <c r="N31" s="25"/>
      <c r="O31" s="25"/>
      <c r="P31" s="25"/>
      <c r="Q31" s="25"/>
      <c r="R31" s="25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3:28" ht="15">
      <c r="M32" s="25"/>
      <c r="N32" s="25"/>
      <c r="O32" s="25"/>
      <c r="P32" s="25"/>
      <c r="Q32" s="25"/>
      <c r="R32" s="25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3:28" ht="15">
      <c r="M33" s="25"/>
      <c r="N33" s="25"/>
      <c r="O33" s="25"/>
      <c r="P33" s="25"/>
      <c r="Q33" s="25"/>
      <c r="R33" s="25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3:28" ht="15"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3:28" ht="15"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3:28" ht="15"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3:28" ht="15"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</sheetData>
  <sheetProtection/>
  <mergeCells count="1">
    <mergeCell ref="E7:G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Kelley</dc:creator>
  <cp:keywords/>
  <dc:description/>
  <cp:lastModifiedBy>Dave Kresta</cp:lastModifiedBy>
  <cp:lastPrinted>2011-04-21T23:50:10Z</cp:lastPrinted>
  <dcterms:created xsi:type="dcterms:W3CDTF">2010-05-19T18:41:57Z</dcterms:created>
  <dcterms:modified xsi:type="dcterms:W3CDTF">2011-10-24T22:03:45Z</dcterms:modified>
  <cp:category/>
  <cp:version/>
  <cp:contentType/>
  <cp:contentStatus/>
</cp:coreProperties>
</file>